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<sst xmlns="http://schemas.openxmlformats.org/spreadsheetml/2006/main" count="259" uniqueCount="96">
  <si>
    <t>Team</t>
  </si>
  <si>
    <t>OT Loss</t>
  </si>
  <si>
    <t>DePaul U</t>
  </si>
  <si>
    <t>Kent State U</t>
  </si>
  <si>
    <t>U of Kentucky</t>
  </si>
  <si>
    <t>W Kentucky U</t>
  </si>
  <si>
    <t>W Illinois U</t>
  </si>
  <si>
    <t>Lansing Community C</t>
  </si>
  <si>
    <t>U of Louisville</t>
  </si>
  <si>
    <t>Miami U of Ohio</t>
  </si>
  <si>
    <t>Michigan State U</t>
  </si>
  <si>
    <t>C Michigan U</t>
  </si>
  <si>
    <t>E Michigan U</t>
  </si>
  <si>
    <t>Moody Bible Institute</t>
  </si>
  <si>
    <t>U of Nebraska-Lincoln</t>
  </si>
  <si>
    <t>Ohio State U</t>
  </si>
  <si>
    <t>U of Wisconsin Platteville</t>
  </si>
  <si>
    <t>Bowling Green State U</t>
  </si>
  <si>
    <t>Grand Valley State U</t>
  </si>
  <si>
    <t>Kansas State U</t>
  </si>
  <si>
    <t>Saginaw Valley State U</t>
  </si>
  <si>
    <t>/ Undefeated</t>
  </si>
  <si>
    <t>Points</t>
  </si>
  <si>
    <t>W</t>
  </si>
  <si>
    <t>L (w/OTL)</t>
  </si>
  <si>
    <t>UK Jr Varsity</t>
  </si>
  <si>
    <t>WKU Jr Varsity</t>
  </si>
  <si>
    <t>GVSU Jr Varsity</t>
  </si>
  <si>
    <t>SVSU Jr Varsity</t>
  </si>
  <si>
    <t>W/L %</t>
  </si>
  <si>
    <t>Venue</t>
  </si>
  <si>
    <t>Date</t>
  </si>
  <si>
    <t>W Team</t>
  </si>
  <si>
    <t>L Team</t>
  </si>
  <si>
    <t>OT</t>
  </si>
  <si>
    <t>W Score</t>
  </si>
  <si>
    <t>L Score</t>
  </si>
  <si>
    <t>Event</t>
  </si>
  <si>
    <t>UK</t>
  </si>
  <si>
    <t>DePaul</t>
  </si>
  <si>
    <t>WIU</t>
  </si>
  <si>
    <t>Round Robin</t>
  </si>
  <si>
    <t>Chicago Hat Invite</t>
  </si>
  <si>
    <t>Match</t>
  </si>
  <si>
    <t>Opening Match</t>
  </si>
  <si>
    <t>WKU</t>
  </si>
  <si>
    <t>UWP</t>
  </si>
  <si>
    <t>Towson U of MD</t>
  </si>
  <si>
    <t>Northwestern State U of LA</t>
  </si>
  <si>
    <t>Acronym</t>
  </si>
  <si>
    <t>NSULA</t>
  </si>
  <si>
    <t>CMU</t>
  </si>
  <si>
    <t>EMU</t>
  </si>
  <si>
    <t>MBI</t>
  </si>
  <si>
    <t>NE-L</t>
  </si>
  <si>
    <t>MSU</t>
  </si>
  <si>
    <t>MIOH</t>
  </si>
  <si>
    <t>UofL</t>
  </si>
  <si>
    <t>LCC</t>
  </si>
  <si>
    <t>Kent</t>
  </si>
  <si>
    <t>GVSU</t>
  </si>
  <si>
    <t>BGSU</t>
  </si>
  <si>
    <t>OSU</t>
  </si>
  <si>
    <t>SVSU</t>
  </si>
  <si>
    <t>TU</t>
  </si>
  <si>
    <t>W Tm ID</t>
  </si>
  <si>
    <t>GV-JV</t>
  </si>
  <si>
    <t>UK-JV</t>
  </si>
  <si>
    <t>WKU-JV</t>
  </si>
  <si>
    <t>SV-JV</t>
  </si>
  <si>
    <t>MSU Invitational</t>
  </si>
  <si>
    <t>UK JV</t>
  </si>
  <si>
    <t>L Tm ID</t>
  </si>
  <si>
    <t>Battle of the Valleys</t>
  </si>
  <si>
    <t>Kentucky Dodgeball Cup</t>
  </si>
  <si>
    <t>Kentucky Invitational</t>
  </si>
  <si>
    <t>Chicago Dodgeball Open</t>
  </si>
  <si>
    <t>Kent vs SVSU</t>
  </si>
  <si>
    <t>Michigan Dodgeball Cup</t>
  </si>
  <si>
    <t>K-State</t>
  </si>
  <si>
    <t>JV Match</t>
  </si>
  <si>
    <t>Scrimmage</t>
  </si>
  <si>
    <t>Butler County</t>
  </si>
  <si>
    <t>Battle of the Bluegrass</t>
  </si>
  <si>
    <t>OT Tm ID</t>
  </si>
  <si>
    <t>"Ranking"</t>
  </si>
  <si>
    <t>"JV Ranking"</t>
  </si>
  <si>
    <t>W Pts</t>
  </si>
  <si>
    <t>L Pts</t>
  </si>
  <si>
    <t>Zigmas Maloni</t>
  </si>
  <si>
    <t>DePaul Dodgeball #68</t>
  </si>
  <si>
    <t>Updated: 02-26-2011</t>
  </si>
  <si>
    <t>NCDA Schedule &amp; Record</t>
  </si>
  <si>
    <t>A-Z ID</t>
  </si>
  <si>
    <t>Standing chart sorting:</t>
  </si>
  <si>
    <t>points - losses - alpha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</si>
</sst>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h:mm:ss\ AM/PM"/>
    <numFmt numFmtId="167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u val="single"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3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V58" sqref="V58"/>
    </sheetView>
  </sheetViews>
  <sheetFormatPr defaultColWidth="9.140625" defaultRowHeight="12.75"/>
  <cols>
    <col min="1" max="1" width="9.57421875" style="9" bestFit="1" customWidth="1"/>
    <col min="2" max="2" width="10.140625" style="8" bestFit="1" customWidth="1"/>
    <col min="3" max="3" width="17.57421875" style="8" bestFit="1" customWidth="1"/>
    <col min="4" max="4" width="6.28125" style="10" bestFit="1" customWidth="1"/>
    <col min="5" max="5" width="6.140625" style="11" bestFit="1" customWidth="1"/>
    <col min="6" max="6" width="6.421875" style="10" bestFit="1" customWidth="1"/>
    <col min="7" max="7" width="5.7109375" style="12" bestFit="1" customWidth="1"/>
    <col min="8" max="8" width="2.7109375" style="13" bestFit="1" customWidth="1"/>
    <col min="9" max="9" width="6.421875" style="14" bestFit="1" customWidth="1"/>
    <col min="10" max="10" width="5.7109375" style="15" bestFit="1" customWidth="1"/>
    <col min="11" max="11" width="6.7109375" style="16" bestFit="1" customWidth="1"/>
    <col min="12" max="12" width="2.140625" style="17" customWidth="1"/>
    <col min="13" max="13" width="9.140625" style="17" bestFit="1" customWidth="1"/>
    <col min="14" max="14" width="4.8515625" style="35" bestFit="1" customWidth="1"/>
    <col min="15" max="15" width="19.28125" style="36" bestFit="1" customWidth="1"/>
    <col min="16" max="16" width="7.00390625" style="36" bestFit="1" customWidth="1"/>
    <col min="17" max="17" width="2.7109375" style="35" bestFit="1" customWidth="1"/>
    <col min="18" max="18" width="7.140625" style="35" bestFit="1" customWidth="1"/>
    <col min="19" max="19" width="5.7109375" style="35" bestFit="1" customWidth="1"/>
    <col min="20" max="20" width="5.140625" style="8" bestFit="1" customWidth="1"/>
    <col min="21" max="21" width="10.421875" style="51" bestFit="1" customWidth="1"/>
    <col min="22" max="22" width="9.8515625" style="8" bestFit="1" customWidth="1"/>
    <col min="23" max="16384" width="9.140625" style="8" customWidth="1"/>
  </cols>
  <sheetData>
    <row r="1" spans="1:22" ht="12" thickBot="1">
      <c r="A1" s="1" t="s">
        <v>31</v>
      </c>
      <c r="B1" s="2" t="s">
        <v>30</v>
      </c>
      <c r="C1" s="2" t="s">
        <v>37</v>
      </c>
      <c r="D1" s="3" t="s">
        <v>32</v>
      </c>
      <c r="E1" s="4" t="s">
        <v>33</v>
      </c>
      <c r="F1" s="3" t="s">
        <v>35</v>
      </c>
      <c r="G1" s="5" t="s">
        <v>36</v>
      </c>
      <c r="H1" s="4" t="s">
        <v>34</v>
      </c>
      <c r="I1" s="3" t="s">
        <v>65</v>
      </c>
      <c r="J1" s="5" t="s">
        <v>72</v>
      </c>
      <c r="K1" s="4" t="s">
        <v>84</v>
      </c>
      <c r="L1" s="8"/>
      <c r="M1" s="6" t="s">
        <v>85</v>
      </c>
      <c r="N1" s="5" t="s">
        <v>93</v>
      </c>
      <c r="O1" s="5" t="s">
        <v>0</v>
      </c>
      <c r="P1" s="5" t="s">
        <v>49</v>
      </c>
      <c r="Q1" s="5" t="s">
        <v>23</v>
      </c>
      <c r="R1" s="5" t="s">
        <v>24</v>
      </c>
      <c r="S1" s="5" t="s">
        <v>1</v>
      </c>
      <c r="T1" s="5" t="s">
        <v>22</v>
      </c>
      <c r="U1" s="48" t="s">
        <v>29</v>
      </c>
      <c r="V1" s="7"/>
    </row>
    <row r="2" spans="1:22" ht="11.25">
      <c r="A2" s="9">
        <v>40446</v>
      </c>
      <c r="B2" s="8" t="s">
        <v>38</v>
      </c>
      <c r="C2" s="8" t="s">
        <v>44</v>
      </c>
      <c r="D2" s="10" t="s">
        <v>38</v>
      </c>
      <c r="E2" s="11" t="s">
        <v>45</v>
      </c>
      <c r="F2" s="10">
        <v>2</v>
      </c>
      <c r="G2" s="12">
        <v>1</v>
      </c>
      <c r="I2" s="14">
        <v>6</v>
      </c>
      <c r="J2" s="15">
        <v>7</v>
      </c>
      <c r="M2" s="17">
        <v>1</v>
      </c>
      <c r="N2" s="18">
        <v>13</v>
      </c>
      <c r="O2" s="12" t="s">
        <v>11</v>
      </c>
      <c r="P2" s="12" t="s">
        <v>51</v>
      </c>
      <c r="Q2" s="19">
        <f>COUNTIF(I:I,13)</f>
        <v>10</v>
      </c>
      <c r="R2" s="19">
        <f>COUNTIF(J:J,13)</f>
        <v>1</v>
      </c>
      <c r="S2" s="19">
        <f>COUNTIF(K:K,13)</f>
        <v>0</v>
      </c>
      <c r="T2" s="20">
        <f>SUM(Q2*2+S2)</f>
        <v>20</v>
      </c>
      <c r="U2" s="49">
        <f>Q2/SUM(Q2+R2)</f>
        <v>0.9090909090909091</v>
      </c>
      <c r="V2" s="11"/>
    </row>
    <row r="3" spans="1:22" ht="11.25">
      <c r="A3" s="21">
        <v>40453</v>
      </c>
      <c r="B3" s="22" t="s">
        <v>39</v>
      </c>
      <c r="C3" s="22" t="s">
        <v>42</v>
      </c>
      <c r="D3" s="23"/>
      <c r="E3" s="24"/>
      <c r="F3" s="23"/>
      <c r="G3" s="25"/>
      <c r="H3" s="26"/>
      <c r="I3" s="27"/>
      <c r="J3" s="28"/>
      <c r="K3" s="29"/>
      <c r="M3" s="17">
        <v>2</v>
      </c>
      <c r="N3" s="18">
        <v>12</v>
      </c>
      <c r="O3" s="12" t="s">
        <v>10</v>
      </c>
      <c r="P3" s="12" t="s">
        <v>55</v>
      </c>
      <c r="Q3" s="19">
        <f>COUNTIF(I:I,12)</f>
        <v>9</v>
      </c>
      <c r="R3" s="19">
        <f>COUNTIF(J:J,12)</f>
        <v>5</v>
      </c>
      <c r="S3" s="19">
        <f>COUNTIF(K:K,12)</f>
        <v>1</v>
      </c>
      <c r="T3" s="20">
        <f>SUM(Q3*2+S3)</f>
        <v>19</v>
      </c>
      <c r="U3" s="49">
        <f>Q3/SUM(Q3+R3)</f>
        <v>0.6428571428571429</v>
      </c>
      <c r="V3" s="11"/>
    </row>
    <row r="4" spans="1:22" ht="11.25">
      <c r="A4" s="9">
        <v>40474</v>
      </c>
      <c r="B4" s="8" t="s">
        <v>40</v>
      </c>
      <c r="C4" s="8" t="s">
        <v>41</v>
      </c>
      <c r="D4" s="10" t="s">
        <v>45</v>
      </c>
      <c r="E4" s="11" t="s">
        <v>46</v>
      </c>
      <c r="F4" s="10">
        <v>5</v>
      </c>
      <c r="G4" s="12">
        <v>1</v>
      </c>
      <c r="I4" s="14">
        <v>7</v>
      </c>
      <c r="J4" s="15">
        <v>21</v>
      </c>
      <c r="M4" s="17">
        <v>3</v>
      </c>
      <c r="N4" s="18">
        <v>7</v>
      </c>
      <c r="O4" s="12" t="s">
        <v>5</v>
      </c>
      <c r="P4" s="12" t="s">
        <v>45</v>
      </c>
      <c r="Q4" s="19">
        <f>COUNTIF(I:I,7)</f>
        <v>7</v>
      </c>
      <c r="R4" s="19">
        <f>COUNTIF(J:J,7)</f>
        <v>3</v>
      </c>
      <c r="S4" s="19">
        <f>COUNTIF(K:K,7)</f>
        <v>1</v>
      </c>
      <c r="T4" s="20">
        <f>SUM(Q4*2+S4)</f>
        <v>15</v>
      </c>
      <c r="U4" s="49">
        <f>Q4/SUM(Q4+R4)</f>
        <v>0.7</v>
      </c>
      <c r="V4" s="11"/>
    </row>
    <row r="5" spans="4:22" ht="11.25">
      <c r="D5" s="10" t="s">
        <v>40</v>
      </c>
      <c r="E5" s="11" t="s">
        <v>45</v>
      </c>
      <c r="F5" s="10">
        <v>5</v>
      </c>
      <c r="G5" s="12">
        <v>1</v>
      </c>
      <c r="I5" s="14">
        <v>8</v>
      </c>
      <c r="J5" s="15">
        <v>7</v>
      </c>
      <c r="M5" s="17">
        <v>4</v>
      </c>
      <c r="N5" s="18">
        <v>8</v>
      </c>
      <c r="O5" s="12" t="s">
        <v>6</v>
      </c>
      <c r="P5" s="12" t="s">
        <v>40</v>
      </c>
      <c r="Q5" s="19">
        <f>COUNTIF(I:I,8)</f>
        <v>7</v>
      </c>
      <c r="R5" s="19">
        <f>COUNTIF(J:J,8)</f>
        <v>3</v>
      </c>
      <c r="S5" s="19">
        <f>COUNTIF(K:K,8)</f>
        <v>0</v>
      </c>
      <c r="T5" s="20">
        <f>SUM(Q5*2+S5)</f>
        <v>14</v>
      </c>
      <c r="U5" s="49">
        <f>Q5/SUM(Q5+R5)</f>
        <v>0.7</v>
      </c>
      <c r="V5" s="11"/>
    </row>
    <row r="6" spans="4:22" ht="11.25">
      <c r="D6" s="10" t="s">
        <v>40</v>
      </c>
      <c r="E6" s="11" t="s">
        <v>46</v>
      </c>
      <c r="F6" s="10">
        <v>6</v>
      </c>
      <c r="G6" s="12">
        <v>1</v>
      </c>
      <c r="I6" s="14">
        <v>8</v>
      </c>
      <c r="J6" s="15">
        <v>21</v>
      </c>
      <c r="M6" s="17">
        <v>5</v>
      </c>
      <c r="N6" s="18">
        <v>19</v>
      </c>
      <c r="O6" s="12" t="s">
        <v>20</v>
      </c>
      <c r="P6" s="12" t="s">
        <v>63</v>
      </c>
      <c r="Q6" s="19">
        <f>COUNTIF(I:I,19)</f>
        <v>7</v>
      </c>
      <c r="R6" s="19">
        <f>COUNTIF(J:J,19)</f>
        <v>4</v>
      </c>
      <c r="S6" s="19">
        <f>COUNTIF(K:K,19)</f>
        <v>0</v>
      </c>
      <c r="T6" s="20">
        <f>SUM(Q6*2+S6)</f>
        <v>14</v>
      </c>
      <c r="U6" s="49">
        <f>Q6/SUM(Q6+R6)</f>
        <v>0.6363636363636364</v>
      </c>
      <c r="V6" s="11"/>
    </row>
    <row r="7" spans="4:22" ht="11.25">
      <c r="D7" s="10" t="s">
        <v>46</v>
      </c>
      <c r="E7" s="11" t="s">
        <v>39</v>
      </c>
      <c r="F7" s="10">
        <v>3</v>
      </c>
      <c r="G7" s="12">
        <v>1</v>
      </c>
      <c r="I7" s="14">
        <v>21</v>
      </c>
      <c r="J7" s="15">
        <v>2</v>
      </c>
      <c r="M7" s="17">
        <v>6</v>
      </c>
      <c r="N7" s="18">
        <v>6</v>
      </c>
      <c r="O7" s="12" t="s">
        <v>4</v>
      </c>
      <c r="P7" s="12" t="s">
        <v>38</v>
      </c>
      <c r="Q7" s="19">
        <f>COUNTIF(I:I,6)</f>
        <v>6</v>
      </c>
      <c r="R7" s="19">
        <f>COUNTIF(J:J,6)</f>
        <v>5</v>
      </c>
      <c r="S7" s="19">
        <f>COUNTIF(K:K,6)</f>
        <v>0</v>
      </c>
      <c r="T7" s="20">
        <f>SUM(Q7*2+S7)</f>
        <v>12</v>
      </c>
      <c r="U7" s="49">
        <f>Q7/SUM(Q7+R7)</f>
        <v>0.5454545454545454</v>
      </c>
      <c r="V7" s="11"/>
    </row>
    <row r="8" spans="4:22" ht="11.25">
      <c r="D8" s="10" t="s">
        <v>45</v>
      </c>
      <c r="E8" s="11" t="s">
        <v>39</v>
      </c>
      <c r="F8" s="10">
        <v>6</v>
      </c>
      <c r="G8" s="12">
        <v>1</v>
      </c>
      <c r="I8" s="14">
        <v>7</v>
      </c>
      <c r="J8" s="15">
        <v>2</v>
      </c>
      <c r="M8" s="17">
        <v>7</v>
      </c>
      <c r="N8" s="18">
        <v>3</v>
      </c>
      <c r="O8" s="12" t="s">
        <v>18</v>
      </c>
      <c r="P8" s="12" t="s">
        <v>60</v>
      </c>
      <c r="Q8" s="19">
        <f>COUNTIF(I:I,3)</f>
        <v>4</v>
      </c>
      <c r="R8" s="19">
        <f>COUNTIF(J:J,3)</f>
        <v>2</v>
      </c>
      <c r="S8" s="19">
        <f>COUNTIF(K:K,3)</f>
        <v>0</v>
      </c>
      <c r="T8" s="20">
        <f>SUM(Q8*2+S8)</f>
        <v>8</v>
      </c>
      <c r="U8" s="49">
        <f>Q8/SUM(Q8+R8)</f>
        <v>0.6666666666666666</v>
      </c>
      <c r="V8" s="11"/>
    </row>
    <row r="9" spans="4:22" ht="11.25">
      <c r="D9" s="10" t="s">
        <v>40</v>
      </c>
      <c r="E9" s="11" t="s">
        <v>39</v>
      </c>
      <c r="F9" s="10">
        <v>7</v>
      </c>
      <c r="G9" s="12">
        <v>0</v>
      </c>
      <c r="I9" s="14">
        <v>8</v>
      </c>
      <c r="J9" s="15">
        <v>2</v>
      </c>
      <c r="M9" s="17">
        <v>8</v>
      </c>
      <c r="N9" s="18">
        <v>18</v>
      </c>
      <c r="O9" s="12" t="s">
        <v>15</v>
      </c>
      <c r="P9" s="12" t="s">
        <v>62</v>
      </c>
      <c r="Q9" s="19">
        <f>COUNTIF(I:I,18)</f>
        <v>3</v>
      </c>
      <c r="R9" s="19">
        <f>COUNTIF(J:J,18)</f>
        <v>1</v>
      </c>
      <c r="S9" s="19">
        <f>COUNTIF(K:K,18)</f>
        <v>0</v>
      </c>
      <c r="T9" s="20">
        <f>SUM(Q9*2+S9)</f>
        <v>6</v>
      </c>
      <c r="U9" s="49">
        <f>Q9/SUM(Q9+R9)</f>
        <v>0.75</v>
      </c>
      <c r="V9" s="11"/>
    </row>
    <row r="10" spans="1:22" ht="11.25">
      <c r="A10" s="21">
        <v>40481</v>
      </c>
      <c r="B10" s="22" t="s">
        <v>38</v>
      </c>
      <c r="C10" s="22" t="s">
        <v>43</v>
      </c>
      <c r="D10" s="23" t="s">
        <v>38</v>
      </c>
      <c r="E10" s="24" t="s">
        <v>56</v>
      </c>
      <c r="F10" s="23">
        <v>8</v>
      </c>
      <c r="G10" s="25">
        <v>0</v>
      </c>
      <c r="H10" s="26"/>
      <c r="I10" s="27">
        <v>6</v>
      </c>
      <c r="J10" s="28">
        <v>11</v>
      </c>
      <c r="K10" s="29"/>
      <c r="M10" s="17">
        <v>9</v>
      </c>
      <c r="N10" s="18">
        <v>1</v>
      </c>
      <c r="O10" s="12" t="s">
        <v>17</v>
      </c>
      <c r="P10" s="12" t="s">
        <v>61</v>
      </c>
      <c r="Q10" s="19">
        <f>COUNTIF(I:I,1)</f>
        <v>2</v>
      </c>
      <c r="R10" s="19">
        <f>COUNTIF(J:J,1)</f>
        <v>1</v>
      </c>
      <c r="S10" s="19">
        <f>COUNTIF(K:K,1)</f>
        <v>0</v>
      </c>
      <c r="T10" s="20">
        <f>SUM(Q10*2+S10)</f>
        <v>4</v>
      </c>
      <c r="U10" s="49">
        <f>Q10/SUM(Q10+R10)</f>
        <v>0.6666666666666666</v>
      </c>
      <c r="V10" s="11"/>
    </row>
    <row r="11" spans="1:22" ht="11.25">
      <c r="A11" s="9">
        <v>40487</v>
      </c>
      <c r="B11" s="8" t="s">
        <v>59</v>
      </c>
      <c r="C11" s="8" t="s">
        <v>43</v>
      </c>
      <c r="D11" s="10" t="s">
        <v>59</v>
      </c>
      <c r="E11" s="11" t="s">
        <v>52</v>
      </c>
      <c r="F11" s="10">
        <v>3</v>
      </c>
      <c r="G11" s="12">
        <v>0</v>
      </c>
      <c r="I11" s="14">
        <v>5</v>
      </c>
      <c r="J11" s="15">
        <v>14</v>
      </c>
      <c r="M11" s="17">
        <v>10</v>
      </c>
      <c r="N11" s="18">
        <v>5</v>
      </c>
      <c r="O11" s="12" t="s">
        <v>3</v>
      </c>
      <c r="P11" s="12" t="s">
        <v>59</v>
      </c>
      <c r="Q11" s="19">
        <f>COUNTIF(I:I,5)</f>
        <v>2</v>
      </c>
      <c r="R11" s="19">
        <f>COUNTIF(J:J,5)</f>
        <v>3</v>
      </c>
      <c r="S11" s="19">
        <f>COUNTIF(K:K,5)</f>
        <v>0</v>
      </c>
      <c r="T11" s="20">
        <f>SUM(Q11*2+S11)</f>
        <v>4</v>
      </c>
      <c r="U11" s="49">
        <f>Q11/SUM(Q11+R11)</f>
        <v>0.4</v>
      </c>
      <c r="V11" s="11"/>
    </row>
    <row r="12" spans="1:22" ht="11.25">
      <c r="A12" s="21">
        <v>40488</v>
      </c>
      <c r="B12" s="22" t="s">
        <v>38</v>
      </c>
      <c r="C12" s="22" t="s">
        <v>81</v>
      </c>
      <c r="D12" s="23" t="s">
        <v>71</v>
      </c>
      <c r="E12" s="24" t="s">
        <v>57</v>
      </c>
      <c r="F12" s="23"/>
      <c r="G12" s="25"/>
      <c r="H12" s="26"/>
      <c r="I12" s="27">
        <v>52</v>
      </c>
      <c r="J12" s="28"/>
      <c r="K12" s="29"/>
      <c r="M12" s="17">
        <v>11</v>
      </c>
      <c r="N12" s="18">
        <v>14</v>
      </c>
      <c r="O12" s="12" t="s">
        <v>12</v>
      </c>
      <c r="P12" s="12" t="s">
        <v>52</v>
      </c>
      <c r="Q12" s="19">
        <f>COUNTIF(I:I,14)</f>
        <v>2</v>
      </c>
      <c r="R12" s="19">
        <f>COUNTIF(J:J,14)</f>
        <v>6</v>
      </c>
      <c r="S12" s="19">
        <f>COUNTIF(K:K,14)</f>
        <v>0</v>
      </c>
      <c r="T12" s="20">
        <f>SUM(Q12*2+S12)</f>
        <v>4</v>
      </c>
      <c r="U12" s="49">
        <f>Q12/SUM(Q12+R12)</f>
        <v>0.25</v>
      </c>
      <c r="V12" s="11"/>
    </row>
    <row r="13" spans="1:22" ht="11.25">
      <c r="A13" s="9">
        <v>40495</v>
      </c>
      <c r="B13" s="8" t="s">
        <v>55</v>
      </c>
      <c r="C13" s="8" t="s">
        <v>70</v>
      </c>
      <c r="D13" s="10" t="s">
        <v>55</v>
      </c>
      <c r="E13" s="11" t="s">
        <v>39</v>
      </c>
      <c r="F13" s="10">
        <v>12</v>
      </c>
      <c r="G13" s="12">
        <v>0</v>
      </c>
      <c r="I13" s="14">
        <v>12</v>
      </c>
      <c r="J13" s="15">
        <v>2</v>
      </c>
      <c r="M13" s="17">
        <v>12</v>
      </c>
      <c r="N13" s="18">
        <v>4</v>
      </c>
      <c r="O13" s="12" t="s">
        <v>19</v>
      </c>
      <c r="P13" s="12" t="s">
        <v>79</v>
      </c>
      <c r="Q13" s="19">
        <f>COUNTIF(I:I,4)</f>
        <v>1</v>
      </c>
      <c r="R13" s="19">
        <f>COUNTIF(J:J,4)</f>
        <v>0</v>
      </c>
      <c r="S13" s="19">
        <f>COUNTIF(K:K,4)</f>
        <v>0</v>
      </c>
      <c r="T13" s="20">
        <f>SUM(Q13*2+S13)</f>
        <v>2</v>
      </c>
      <c r="U13" s="49">
        <f>Q13/SUM(Q13+R13)</f>
        <v>1</v>
      </c>
      <c r="V13" s="11"/>
    </row>
    <row r="14" spans="4:22" ht="11.25">
      <c r="D14" s="10" t="s">
        <v>40</v>
      </c>
      <c r="E14" s="11" t="s">
        <v>52</v>
      </c>
      <c r="F14" s="10">
        <v>5</v>
      </c>
      <c r="G14" s="12">
        <v>1</v>
      </c>
      <c r="I14" s="14">
        <v>8</v>
      </c>
      <c r="J14" s="15">
        <v>14</v>
      </c>
      <c r="M14" s="17">
        <v>13</v>
      </c>
      <c r="N14" s="18">
        <v>21</v>
      </c>
      <c r="O14" s="12" t="s">
        <v>16</v>
      </c>
      <c r="P14" s="12" t="s">
        <v>46</v>
      </c>
      <c r="Q14" s="19">
        <f>COUNTIF(I:I,21)</f>
        <v>1</v>
      </c>
      <c r="R14" s="19">
        <f>COUNTIF(J:J,21)</f>
        <v>2</v>
      </c>
      <c r="S14" s="19">
        <f>COUNTIF(K:K,21)</f>
        <v>0</v>
      </c>
      <c r="T14" s="20">
        <f>SUM(Q14*2+S14)</f>
        <v>2</v>
      </c>
      <c r="U14" s="49">
        <f>Q14/SUM(Q14+R14)</f>
        <v>0.3333333333333333</v>
      </c>
      <c r="V14" s="11"/>
    </row>
    <row r="15" spans="4:22" ht="11.25">
      <c r="D15" s="10" t="s">
        <v>55</v>
      </c>
      <c r="E15" s="11" t="s">
        <v>61</v>
      </c>
      <c r="F15" s="10">
        <v>4</v>
      </c>
      <c r="G15" s="12">
        <v>2</v>
      </c>
      <c r="I15" s="14">
        <v>12</v>
      </c>
      <c r="J15" s="15">
        <v>1</v>
      </c>
      <c r="M15" s="17">
        <v>14</v>
      </c>
      <c r="N15" s="18">
        <v>2</v>
      </c>
      <c r="O15" s="12" t="s">
        <v>2</v>
      </c>
      <c r="P15" s="12" t="s">
        <v>39</v>
      </c>
      <c r="Q15" s="19">
        <f>COUNTIF(I:I,2)</f>
        <v>1</v>
      </c>
      <c r="R15" s="19">
        <f>COUNTIF(J:J,2)</f>
        <v>12</v>
      </c>
      <c r="S15" s="19">
        <f>COUNTIF(K:K,2)</f>
        <v>0</v>
      </c>
      <c r="T15" s="20">
        <f>SUM(Q15*2+S15)</f>
        <v>2</v>
      </c>
      <c r="U15" s="49">
        <f>Q15/SUM(Q15+R15)</f>
        <v>0.07692307692307693</v>
      </c>
      <c r="V15" s="11" t="s">
        <v>21</v>
      </c>
    </row>
    <row r="16" spans="4:22" ht="11.25">
      <c r="D16" s="10" t="s">
        <v>40</v>
      </c>
      <c r="E16" s="11" t="s">
        <v>38</v>
      </c>
      <c r="F16" s="10">
        <v>5</v>
      </c>
      <c r="G16" s="12">
        <v>3</v>
      </c>
      <c r="I16" s="14">
        <v>8</v>
      </c>
      <c r="J16" s="15">
        <v>6</v>
      </c>
      <c r="M16" s="17">
        <v>15</v>
      </c>
      <c r="N16" s="18">
        <v>11</v>
      </c>
      <c r="O16" s="12" t="s">
        <v>9</v>
      </c>
      <c r="P16" s="12" t="s">
        <v>56</v>
      </c>
      <c r="Q16" s="19">
        <f>COUNTIF(I:I,11)</f>
        <v>0</v>
      </c>
      <c r="R16" s="19">
        <f>COUNTIF(J:J,11)</f>
        <v>1</v>
      </c>
      <c r="S16" s="19">
        <f>COUNTIF(K:K,11)</f>
        <v>0</v>
      </c>
      <c r="T16" s="20">
        <f>SUM(Q16*2+S16)</f>
        <v>0</v>
      </c>
      <c r="U16" s="49">
        <f>Q16/SUM(Q16+R16)</f>
        <v>0</v>
      </c>
      <c r="V16" s="11"/>
    </row>
    <row r="17" spans="4:22" ht="11.25">
      <c r="D17" s="10" t="s">
        <v>61</v>
      </c>
      <c r="E17" s="11" t="s">
        <v>39</v>
      </c>
      <c r="F17" s="10">
        <v>7</v>
      </c>
      <c r="G17" s="12">
        <v>0</v>
      </c>
      <c r="I17" s="14">
        <v>1</v>
      </c>
      <c r="J17" s="15">
        <v>2</v>
      </c>
      <c r="M17" s="17">
        <v>15</v>
      </c>
      <c r="N17" s="18">
        <v>16</v>
      </c>
      <c r="O17" s="12" t="s">
        <v>14</v>
      </c>
      <c r="P17" s="12" t="s">
        <v>54</v>
      </c>
      <c r="Q17" s="19">
        <f>COUNTIF(I:I,16)</f>
        <v>0</v>
      </c>
      <c r="R17" s="19">
        <f>COUNTIF(J:J,16)</f>
        <v>1</v>
      </c>
      <c r="S17" s="19">
        <f>COUNTIF(K:K,16)</f>
        <v>0</v>
      </c>
      <c r="T17" s="20">
        <f>SUM(Q17*2+S17)</f>
        <v>0</v>
      </c>
      <c r="U17" s="49">
        <f>Q17/SUM(Q17+R17)</f>
        <v>0</v>
      </c>
      <c r="V17" s="11"/>
    </row>
    <row r="18" spans="4:22" ht="11.25">
      <c r="D18" s="10" t="s">
        <v>38</v>
      </c>
      <c r="E18" s="11" t="s">
        <v>52</v>
      </c>
      <c r="F18" s="10">
        <v>6</v>
      </c>
      <c r="G18" s="12">
        <v>0</v>
      </c>
      <c r="I18" s="14">
        <v>6</v>
      </c>
      <c r="J18" s="15">
        <v>14</v>
      </c>
      <c r="M18" s="17">
        <v>17</v>
      </c>
      <c r="N18" s="18">
        <v>9</v>
      </c>
      <c r="O18" s="12" t="s">
        <v>7</v>
      </c>
      <c r="P18" s="12" t="s">
        <v>58</v>
      </c>
      <c r="Q18" s="19">
        <f>COUNTIF(I:I,9)</f>
        <v>0</v>
      </c>
      <c r="R18" s="19">
        <f>COUNTIF(J:J,9)</f>
        <v>4</v>
      </c>
      <c r="S18" s="19">
        <f>COUNTIF(K:K,9)</f>
        <v>0</v>
      </c>
      <c r="T18" s="20">
        <f>SUM(Q18*2+S18)</f>
        <v>0</v>
      </c>
      <c r="U18" s="49">
        <f>Q18/SUM(Q18+R18)</f>
        <v>0</v>
      </c>
      <c r="V18" s="11"/>
    </row>
    <row r="19" spans="4:22" ht="11.25">
      <c r="D19" s="10" t="s">
        <v>61</v>
      </c>
      <c r="E19" s="11" t="s">
        <v>38</v>
      </c>
      <c r="F19" s="10">
        <v>3</v>
      </c>
      <c r="G19" s="12">
        <v>2</v>
      </c>
      <c r="I19" s="14">
        <v>1</v>
      </c>
      <c r="J19" s="15">
        <v>6</v>
      </c>
      <c r="M19" s="17">
        <v>17</v>
      </c>
      <c r="N19" s="18">
        <v>10</v>
      </c>
      <c r="O19" s="12" t="s">
        <v>8</v>
      </c>
      <c r="P19" s="12" t="s">
        <v>57</v>
      </c>
      <c r="Q19" s="19">
        <f>COUNTIF(I:I,10)</f>
        <v>0</v>
      </c>
      <c r="R19" s="19">
        <f>COUNTIF(J:J,10)</f>
        <v>4</v>
      </c>
      <c r="S19" s="19">
        <f>COUNTIF(K:K,10)</f>
        <v>0</v>
      </c>
      <c r="T19" s="20">
        <f>SUM(Q19*2+S19)</f>
        <v>0</v>
      </c>
      <c r="U19" s="49">
        <f>Q19/SUM(Q19+R19)</f>
        <v>0</v>
      </c>
      <c r="V19" s="11"/>
    </row>
    <row r="20" spans="4:22" ht="11.25">
      <c r="D20" s="10" t="s">
        <v>52</v>
      </c>
      <c r="E20" s="11" t="s">
        <v>39</v>
      </c>
      <c r="F20" s="10">
        <v>3</v>
      </c>
      <c r="G20" s="12">
        <v>2</v>
      </c>
      <c r="I20" s="14">
        <v>14</v>
      </c>
      <c r="J20" s="15">
        <v>2</v>
      </c>
      <c r="M20" s="17">
        <v>17</v>
      </c>
      <c r="N20" s="30">
        <v>15</v>
      </c>
      <c r="O20" s="31" t="s">
        <v>13</v>
      </c>
      <c r="P20" s="31" t="s">
        <v>53</v>
      </c>
      <c r="Q20" s="32">
        <f>COUNTIF(I:I,15)</f>
        <v>0</v>
      </c>
      <c r="R20" s="32">
        <f>COUNTIF(J:J,15)</f>
        <v>4</v>
      </c>
      <c r="S20" s="32">
        <f>COUNTIF(K:K,15)</f>
        <v>0</v>
      </c>
      <c r="T20" s="33">
        <f>SUM(Q20*2+S20)</f>
        <v>0</v>
      </c>
      <c r="U20" s="50">
        <f>Q20/SUM(Q20+R20)</f>
        <v>0</v>
      </c>
      <c r="V20" s="34"/>
    </row>
    <row r="21" spans="4:22" ht="11.25">
      <c r="D21" s="10" t="s">
        <v>55</v>
      </c>
      <c r="E21" s="11" t="s">
        <v>40</v>
      </c>
      <c r="F21" s="10">
        <v>7</v>
      </c>
      <c r="G21" s="12">
        <v>0</v>
      </c>
      <c r="I21" s="14">
        <v>12</v>
      </c>
      <c r="J21" s="15">
        <v>8</v>
      </c>
      <c r="N21" s="18"/>
      <c r="O21" s="12"/>
      <c r="P21" s="12"/>
      <c r="Q21" s="19"/>
      <c r="R21" s="19"/>
      <c r="S21" s="19"/>
      <c r="T21" s="20"/>
      <c r="U21" s="49"/>
      <c r="V21" s="11"/>
    </row>
    <row r="22" spans="1:22" ht="11.25">
      <c r="A22" s="21">
        <v>40496</v>
      </c>
      <c r="B22" s="22" t="s">
        <v>63</v>
      </c>
      <c r="C22" s="22" t="s">
        <v>43</v>
      </c>
      <c r="D22" s="23" t="s">
        <v>63</v>
      </c>
      <c r="E22" s="24" t="s">
        <v>52</v>
      </c>
      <c r="F22" s="23">
        <v>4</v>
      </c>
      <c r="G22" s="25">
        <v>1</v>
      </c>
      <c r="H22" s="26"/>
      <c r="I22" s="27">
        <v>19</v>
      </c>
      <c r="J22" s="28">
        <v>14</v>
      </c>
      <c r="K22" s="29"/>
      <c r="M22" s="17">
        <v>20</v>
      </c>
      <c r="N22" s="37">
        <v>17</v>
      </c>
      <c r="O22" s="38" t="s">
        <v>48</v>
      </c>
      <c r="P22" s="38" t="s">
        <v>50</v>
      </c>
      <c r="Q22" s="39">
        <f>COUNTIF(I:I,17)</f>
        <v>0</v>
      </c>
      <c r="R22" s="39">
        <f>COUNTIF(J:J,17)</f>
        <v>0</v>
      </c>
      <c r="S22" s="39">
        <f>COUNTIF(K:K,17)</f>
        <v>0</v>
      </c>
      <c r="T22" s="40">
        <f>SUM(Q22*2+S22)</f>
        <v>0</v>
      </c>
      <c r="U22" s="52" t="e">
        <f>Q22/SUM(Q22+R22)</f>
        <v>#DIV/0!</v>
      </c>
      <c r="V22" s="41"/>
    </row>
    <row r="23" spans="1:22" ht="11.25">
      <c r="A23" s="9">
        <v>40496</v>
      </c>
      <c r="B23" s="8" t="s">
        <v>57</v>
      </c>
      <c r="C23" s="8" t="s">
        <v>43</v>
      </c>
      <c r="D23" s="10" t="s">
        <v>45</v>
      </c>
      <c r="E23" s="11" t="s">
        <v>57</v>
      </c>
      <c r="F23" s="10">
        <v>5</v>
      </c>
      <c r="G23" s="12">
        <v>2</v>
      </c>
      <c r="I23" s="14">
        <v>7</v>
      </c>
      <c r="J23" s="15">
        <v>10</v>
      </c>
      <c r="M23" s="17">
        <v>20</v>
      </c>
      <c r="N23" s="30">
        <v>20</v>
      </c>
      <c r="O23" s="31" t="s">
        <v>47</v>
      </c>
      <c r="P23" s="31" t="s">
        <v>64</v>
      </c>
      <c r="Q23" s="32">
        <f>COUNTIF(I:I,20)</f>
        <v>0</v>
      </c>
      <c r="R23" s="32">
        <f>COUNTIF(J:J,20)</f>
        <v>0</v>
      </c>
      <c r="S23" s="32">
        <f>COUNTIF(K:K,20)</f>
        <v>0</v>
      </c>
      <c r="T23" s="33">
        <f>SUM(Q23*2+S23)</f>
        <v>0</v>
      </c>
      <c r="U23" s="50" t="e">
        <f>Q23/SUM(Q23+R23)</f>
        <v>#DIV/0!</v>
      </c>
      <c r="V23" s="34"/>
    </row>
    <row r="24" spans="1:22" ht="11.25">
      <c r="A24" s="21">
        <v>40501</v>
      </c>
      <c r="B24" s="22" t="s">
        <v>62</v>
      </c>
      <c r="C24" s="22" t="s">
        <v>43</v>
      </c>
      <c r="D24" s="23" t="s">
        <v>62</v>
      </c>
      <c r="E24" s="24" t="s">
        <v>59</v>
      </c>
      <c r="F24" s="23">
        <v>2</v>
      </c>
      <c r="G24" s="25">
        <v>1</v>
      </c>
      <c r="H24" s="26"/>
      <c r="I24" s="27">
        <v>18</v>
      </c>
      <c r="J24" s="28">
        <v>5</v>
      </c>
      <c r="K24" s="29"/>
      <c r="N24" s="19"/>
      <c r="O24" s="12"/>
      <c r="P24" s="12"/>
      <c r="Q24" s="19"/>
      <c r="R24" s="19"/>
      <c r="S24" s="19"/>
      <c r="T24" s="20"/>
      <c r="U24" s="49"/>
      <c r="V24" s="20"/>
    </row>
    <row r="25" spans="1:13" ht="11.25">
      <c r="A25" s="9">
        <v>40502</v>
      </c>
      <c r="B25" s="8" t="s">
        <v>63</v>
      </c>
      <c r="C25" s="8" t="s">
        <v>73</v>
      </c>
      <c r="D25" s="10" t="s">
        <v>63</v>
      </c>
      <c r="E25" s="11" t="s">
        <v>60</v>
      </c>
      <c r="F25" s="10">
        <v>3</v>
      </c>
      <c r="G25" s="12">
        <v>0</v>
      </c>
      <c r="I25" s="14">
        <v>19</v>
      </c>
      <c r="J25" s="15">
        <v>3</v>
      </c>
      <c r="M25" s="6" t="s">
        <v>86</v>
      </c>
    </row>
    <row r="26" spans="1:22" ht="11.25">
      <c r="A26" s="21">
        <v>40516</v>
      </c>
      <c r="B26" s="22" t="s">
        <v>63</v>
      </c>
      <c r="C26" s="22" t="s">
        <v>41</v>
      </c>
      <c r="D26" s="23" t="s">
        <v>63</v>
      </c>
      <c r="E26" s="24" t="s">
        <v>55</v>
      </c>
      <c r="F26" s="23">
        <v>4</v>
      </c>
      <c r="G26" s="25">
        <v>0</v>
      </c>
      <c r="H26" s="26"/>
      <c r="I26" s="27">
        <v>19</v>
      </c>
      <c r="J26" s="28">
        <v>12</v>
      </c>
      <c r="K26" s="29"/>
      <c r="M26" s="17">
        <v>1</v>
      </c>
      <c r="N26" s="37">
        <v>51</v>
      </c>
      <c r="O26" s="38" t="s">
        <v>27</v>
      </c>
      <c r="P26" s="38" t="s">
        <v>66</v>
      </c>
      <c r="Q26" s="39">
        <f>COUNTIF(I:I,51)</f>
        <v>2</v>
      </c>
      <c r="R26" s="39">
        <f>COUNTIF(J:J,51)</f>
        <v>0</v>
      </c>
      <c r="S26" s="39"/>
      <c r="T26" s="40"/>
      <c r="U26" s="52">
        <f>Q26/SUM(Q26+R26)</f>
        <v>1</v>
      </c>
      <c r="V26" s="41"/>
    </row>
    <row r="27" spans="1:22" ht="11.25">
      <c r="A27" s="21"/>
      <c r="B27" s="22"/>
      <c r="C27" s="22"/>
      <c r="D27" s="23" t="s">
        <v>51</v>
      </c>
      <c r="E27" s="24" t="s">
        <v>55</v>
      </c>
      <c r="F27" s="23">
        <v>4</v>
      </c>
      <c r="G27" s="25">
        <v>2</v>
      </c>
      <c r="H27" s="26"/>
      <c r="I27" s="27">
        <v>13</v>
      </c>
      <c r="J27" s="28">
        <v>12</v>
      </c>
      <c r="K27" s="29"/>
      <c r="M27" s="17">
        <v>1</v>
      </c>
      <c r="N27" s="18">
        <v>52</v>
      </c>
      <c r="O27" s="12" t="s">
        <v>25</v>
      </c>
      <c r="P27" s="12" t="s">
        <v>67</v>
      </c>
      <c r="Q27" s="19">
        <f>COUNTIF(I:I,52)</f>
        <v>2</v>
      </c>
      <c r="R27" s="19">
        <f>COUNTIF(J:J,52)</f>
        <v>0</v>
      </c>
      <c r="S27" s="19"/>
      <c r="T27" s="20"/>
      <c r="U27" s="49">
        <f>Q27/SUM(Q27+R27)</f>
        <v>1</v>
      </c>
      <c r="V27" s="11"/>
    </row>
    <row r="28" spans="1:22" ht="11.25">
      <c r="A28" s="21"/>
      <c r="B28" s="22"/>
      <c r="C28" s="22"/>
      <c r="D28" s="23" t="s">
        <v>51</v>
      </c>
      <c r="E28" s="24" t="s">
        <v>63</v>
      </c>
      <c r="F28" s="23">
        <v>2</v>
      </c>
      <c r="G28" s="25">
        <v>0</v>
      </c>
      <c r="H28" s="26"/>
      <c r="I28" s="27">
        <v>13</v>
      </c>
      <c r="J28" s="28">
        <v>19</v>
      </c>
      <c r="K28" s="29"/>
      <c r="M28" s="17">
        <v>3</v>
      </c>
      <c r="N28" s="18">
        <v>53</v>
      </c>
      <c r="O28" s="12" t="s">
        <v>26</v>
      </c>
      <c r="P28" s="12" t="s">
        <v>68</v>
      </c>
      <c r="Q28" s="19">
        <f>COUNTIF(I:I,53)</f>
        <v>0</v>
      </c>
      <c r="R28" s="19">
        <f>COUNTIF(J:J,53)</f>
        <v>1</v>
      </c>
      <c r="S28" s="19"/>
      <c r="T28" s="20"/>
      <c r="U28" s="49">
        <f>Q28/SUM(Q28+R28)</f>
        <v>0</v>
      </c>
      <c r="V28" s="11"/>
    </row>
    <row r="29" spans="1:22" ht="11.25">
      <c r="A29" s="9">
        <v>40517</v>
      </c>
      <c r="B29" s="8" t="s">
        <v>52</v>
      </c>
      <c r="C29" s="8" t="s">
        <v>43</v>
      </c>
      <c r="D29" s="10" t="s">
        <v>55</v>
      </c>
      <c r="E29" s="11" t="s">
        <v>52</v>
      </c>
      <c r="F29" s="10">
        <v>4</v>
      </c>
      <c r="G29" s="12">
        <v>1</v>
      </c>
      <c r="I29" s="14">
        <v>12</v>
      </c>
      <c r="J29" s="15">
        <v>14</v>
      </c>
      <c r="M29" s="17">
        <v>3</v>
      </c>
      <c r="N29" s="30">
        <v>54</v>
      </c>
      <c r="O29" s="31" t="s">
        <v>28</v>
      </c>
      <c r="P29" s="31" t="s">
        <v>69</v>
      </c>
      <c r="Q29" s="32">
        <f>COUNTIF(I:I,54)</f>
        <v>0</v>
      </c>
      <c r="R29" s="32">
        <f>COUNTIF(J:J,54)</f>
        <v>2</v>
      </c>
      <c r="S29" s="32"/>
      <c r="T29" s="33"/>
      <c r="U29" s="50">
        <f>Q29/SUM(Q29+R29)</f>
        <v>0</v>
      </c>
      <c r="V29" s="34"/>
    </row>
    <row r="30" spans="1:11" ht="11.25">
      <c r="A30" s="21">
        <v>40517</v>
      </c>
      <c r="B30" s="22" t="s">
        <v>45</v>
      </c>
      <c r="C30" s="22" t="s">
        <v>74</v>
      </c>
      <c r="D30" s="23" t="s">
        <v>45</v>
      </c>
      <c r="E30" s="24" t="s">
        <v>38</v>
      </c>
      <c r="F30" s="23">
        <v>4</v>
      </c>
      <c r="G30" s="25">
        <v>1</v>
      </c>
      <c r="H30" s="26"/>
      <c r="I30" s="27">
        <v>7</v>
      </c>
      <c r="J30" s="28">
        <v>6</v>
      </c>
      <c r="K30" s="29"/>
    </row>
    <row r="31" spans="1:11" ht="11.25">
      <c r="A31" s="21"/>
      <c r="B31" s="22"/>
      <c r="C31" s="22"/>
      <c r="D31" s="23" t="s">
        <v>38</v>
      </c>
      <c r="E31" s="24" t="s">
        <v>57</v>
      </c>
      <c r="F31" s="23">
        <v>6</v>
      </c>
      <c r="G31" s="25">
        <v>2</v>
      </c>
      <c r="H31" s="26"/>
      <c r="I31" s="27">
        <v>6</v>
      </c>
      <c r="J31" s="28">
        <v>10</v>
      </c>
      <c r="K31" s="29"/>
    </row>
    <row r="32" spans="1:11" ht="11.25">
      <c r="A32" s="21"/>
      <c r="B32" s="22"/>
      <c r="C32" s="22"/>
      <c r="D32" s="23" t="s">
        <v>45</v>
      </c>
      <c r="E32" s="24" t="s">
        <v>57</v>
      </c>
      <c r="F32" s="23">
        <v>10</v>
      </c>
      <c r="G32" s="25">
        <v>0</v>
      </c>
      <c r="H32" s="26"/>
      <c r="I32" s="27">
        <v>7</v>
      </c>
      <c r="J32" s="28">
        <v>10</v>
      </c>
      <c r="K32" s="29"/>
    </row>
    <row r="33" spans="1:11" ht="11.25">
      <c r="A33" s="21"/>
      <c r="B33" s="22"/>
      <c r="C33" s="22"/>
      <c r="D33" s="23" t="s">
        <v>67</v>
      </c>
      <c r="E33" s="24" t="s">
        <v>68</v>
      </c>
      <c r="F33" s="23">
        <v>3</v>
      </c>
      <c r="G33" s="25">
        <v>1</v>
      </c>
      <c r="H33" s="26"/>
      <c r="I33" s="27">
        <v>52</v>
      </c>
      <c r="J33" s="28">
        <v>53</v>
      </c>
      <c r="K33" s="29"/>
    </row>
    <row r="34" spans="1:10" ht="11.25">
      <c r="A34" s="9">
        <v>40565</v>
      </c>
      <c r="B34" s="8" t="s">
        <v>38</v>
      </c>
      <c r="C34" s="8" t="s">
        <v>75</v>
      </c>
      <c r="D34" s="10" t="s">
        <v>52</v>
      </c>
      <c r="E34" s="11" t="s">
        <v>59</v>
      </c>
      <c r="F34" s="10">
        <v>2</v>
      </c>
      <c r="G34" s="12">
        <v>1</v>
      </c>
      <c r="I34" s="14">
        <v>14</v>
      </c>
      <c r="J34" s="15">
        <v>5</v>
      </c>
    </row>
    <row r="35" spans="4:15" ht="11.25">
      <c r="D35" s="10" t="s">
        <v>62</v>
      </c>
      <c r="E35" s="11" t="s">
        <v>45</v>
      </c>
      <c r="F35" s="10">
        <v>3</v>
      </c>
      <c r="G35" s="12">
        <v>2</v>
      </c>
      <c r="H35" s="13">
        <v>1</v>
      </c>
      <c r="I35" s="14">
        <v>18</v>
      </c>
      <c r="J35" s="15">
        <v>7</v>
      </c>
      <c r="K35" s="16">
        <v>7</v>
      </c>
      <c r="O35" s="53" t="s">
        <v>92</v>
      </c>
    </row>
    <row r="36" spans="4:15" ht="11.25">
      <c r="D36" s="10" t="s">
        <v>63</v>
      </c>
      <c r="E36" s="11" t="s">
        <v>39</v>
      </c>
      <c r="F36" s="10">
        <v>8</v>
      </c>
      <c r="G36" s="12">
        <v>1</v>
      </c>
      <c r="I36" s="14">
        <v>19</v>
      </c>
      <c r="J36" s="15">
        <v>2</v>
      </c>
      <c r="O36" s="54" t="s">
        <v>89</v>
      </c>
    </row>
    <row r="37" spans="4:15" ht="11.25">
      <c r="D37" s="10" t="s">
        <v>38</v>
      </c>
      <c r="E37" s="11" t="s">
        <v>52</v>
      </c>
      <c r="F37" s="10">
        <v>4</v>
      </c>
      <c r="G37" s="12">
        <v>0</v>
      </c>
      <c r="I37" s="14">
        <v>6</v>
      </c>
      <c r="J37" s="15">
        <v>14</v>
      </c>
      <c r="O37" s="54" t="s">
        <v>90</v>
      </c>
    </row>
    <row r="38" spans="4:15" ht="11.25">
      <c r="D38" s="10" t="s">
        <v>63</v>
      </c>
      <c r="E38" s="11" t="s">
        <v>62</v>
      </c>
      <c r="F38" s="10">
        <v>3</v>
      </c>
      <c r="G38" s="12">
        <v>0</v>
      </c>
      <c r="I38" s="14">
        <v>19</v>
      </c>
      <c r="J38" s="15">
        <v>18</v>
      </c>
      <c r="O38" s="55" t="s">
        <v>91</v>
      </c>
    </row>
    <row r="39" spans="4:10" ht="11.25">
      <c r="D39" s="10" t="s">
        <v>59</v>
      </c>
      <c r="E39" s="11" t="s">
        <v>39</v>
      </c>
      <c r="F39" s="10">
        <v>4</v>
      </c>
      <c r="G39" s="12">
        <v>2</v>
      </c>
      <c r="I39" s="14">
        <v>5</v>
      </c>
      <c r="J39" s="15">
        <v>2</v>
      </c>
    </row>
    <row r="40" spans="4:15" ht="11.25">
      <c r="D40" s="10" t="s">
        <v>63</v>
      </c>
      <c r="E40" s="11" t="s">
        <v>38</v>
      </c>
      <c r="F40" s="10">
        <v>4</v>
      </c>
      <c r="G40" s="12">
        <v>0</v>
      </c>
      <c r="I40" s="14">
        <v>19</v>
      </c>
      <c r="J40" s="15">
        <v>6</v>
      </c>
      <c r="O40" s="36" t="s">
        <v>94</v>
      </c>
    </row>
    <row r="41" spans="4:15" ht="11.25">
      <c r="D41" s="10" t="s">
        <v>45</v>
      </c>
      <c r="E41" s="11" t="s">
        <v>59</v>
      </c>
      <c r="F41" s="10">
        <v>5</v>
      </c>
      <c r="G41" s="12">
        <v>0</v>
      </c>
      <c r="I41" s="14">
        <v>7</v>
      </c>
      <c r="J41" s="15">
        <v>5</v>
      </c>
      <c r="O41" s="36" t="s">
        <v>95</v>
      </c>
    </row>
    <row r="42" spans="4:10" ht="11.25">
      <c r="D42" s="10" t="s">
        <v>62</v>
      </c>
      <c r="E42" s="11" t="s">
        <v>39</v>
      </c>
      <c r="F42" s="10">
        <v>3</v>
      </c>
      <c r="G42" s="12">
        <v>1</v>
      </c>
      <c r="I42" s="14">
        <v>18</v>
      </c>
      <c r="J42" s="15">
        <v>2</v>
      </c>
    </row>
    <row r="43" spans="1:11" ht="11.25">
      <c r="A43" s="21">
        <v>40565</v>
      </c>
      <c r="B43" s="22" t="s">
        <v>51</v>
      </c>
      <c r="C43" s="22" t="s">
        <v>43</v>
      </c>
      <c r="D43" s="23" t="s">
        <v>51</v>
      </c>
      <c r="E43" s="24" t="s">
        <v>60</v>
      </c>
      <c r="F43" s="23">
        <v>4</v>
      </c>
      <c r="G43" s="25">
        <v>2</v>
      </c>
      <c r="H43" s="26"/>
      <c r="I43" s="27">
        <v>13</v>
      </c>
      <c r="J43" s="28">
        <v>3</v>
      </c>
      <c r="K43" s="29"/>
    </row>
    <row r="44" spans="1:3" ht="11.25">
      <c r="A44" s="9">
        <v>40572</v>
      </c>
      <c r="B44" s="8" t="s">
        <v>63</v>
      </c>
      <c r="C44" s="8" t="s">
        <v>77</v>
      </c>
    </row>
    <row r="45" spans="1:11" ht="11.25">
      <c r="A45" s="21">
        <v>40573</v>
      </c>
      <c r="B45" s="22" t="s">
        <v>39</v>
      </c>
      <c r="C45" s="22" t="s">
        <v>76</v>
      </c>
      <c r="D45" s="23" t="s">
        <v>55</v>
      </c>
      <c r="E45" s="24" t="s">
        <v>53</v>
      </c>
      <c r="F45" s="23">
        <v>8</v>
      </c>
      <c r="G45" s="25">
        <v>0</v>
      </c>
      <c r="H45" s="26"/>
      <c r="I45" s="27">
        <v>12</v>
      </c>
      <c r="J45" s="28">
        <v>15</v>
      </c>
      <c r="K45" s="29"/>
    </row>
    <row r="46" spans="1:11" ht="11.25">
      <c r="A46" s="21"/>
      <c r="B46" s="22"/>
      <c r="C46" s="22"/>
      <c r="D46" s="23" t="s">
        <v>51</v>
      </c>
      <c r="E46" s="24" t="s">
        <v>40</v>
      </c>
      <c r="F46" s="23">
        <v>6</v>
      </c>
      <c r="G46" s="25">
        <v>1</v>
      </c>
      <c r="H46" s="26"/>
      <c r="I46" s="27">
        <v>13</v>
      </c>
      <c r="J46" s="28">
        <v>8</v>
      </c>
      <c r="K46" s="29"/>
    </row>
    <row r="47" spans="1:11" ht="11.25">
      <c r="A47" s="21"/>
      <c r="B47" s="22"/>
      <c r="C47" s="22"/>
      <c r="D47" s="23" t="s">
        <v>55</v>
      </c>
      <c r="E47" s="24" t="s">
        <v>40</v>
      </c>
      <c r="F47" s="23">
        <v>5</v>
      </c>
      <c r="G47" s="25">
        <v>1</v>
      </c>
      <c r="H47" s="26"/>
      <c r="I47" s="27">
        <v>12</v>
      </c>
      <c r="J47" s="28">
        <v>8</v>
      </c>
      <c r="K47" s="29"/>
    </row>
    <row r="48" spans="1:11" ht="11.25">
      <c r="A48" s="21"/>
      <c r="B48" s="22"/>
      <c r="C48" s="22"/>
      <c r="D48" s="23" t="s">
        <v>39</v>
      </c>
      <c r="E48" s="24" t="s">
        <v>53</v>
      </c>
      <c r="F48" s="23">
        <v>4</v>
      </c>
      <c r="G48" s="25">
        <v>2</v>
      </c>
      <c r="H48" s="26"/>
      <c r="I48" s="27">
        <v>2</v>
      </c>
      <c r="J48" s="28">
        <v>15</v>
      </c>
      <c r="K48" s="29"/>
    </row>
    <row r="49" spans="1:11" ht="11.25">
      <c r="A49" s="21"/>
      <c r="B49" s="22"/>
      <c r="C49" s="22"/>
      <c r="D49" s="23" t="s">
        <v>51</v>
      </c>
      <c r="E49" s="24" t="s">
        <v>39</v>
      </c>
      <c r="F49" s="23">
        <v>5</v>
      </c>
      <c r="G49" s="25">
        <v>0</v>
      </c>
      <c r="H49" s="26"/>
      <c r="I49" s="27">
        <v>13</v>
      </c>
      <c r="J49" s="28">
        <v>2</v>
      </c>
      <c r="K49" s="29"/>
    </row>
    <row r="50" spans="1:11" ht="11.25">
      <c r="A50" s="21"/>
      <c r="B50" s="22"/>
      <c r="C50" s="22"/>
      <c r="D50" s="23" t="s">
        <v>40</v>
      </c>
      <c r="E50" s="24" t="s">
        <v>53</v>
      </c>
      <c r="F50" s="23">
        <v>5</v>
      </c>
      <c r="G50" s="25">
        <v>0</v>
      </c>
      <c r="H50" s="26"/>
      <c r="I50" s="27">
        <v>8</v>
      </c>
      <c r="J50" s="28">
        <v>15</v>
      </c>
      <c r="K50" s="29"/>
    </row>
    <row r="51" spans="1:11" ht="11.25">
      <c r="A51" s="21"/>
      <c r="B51" s="22"/>
      <c r="C51" s="22"/>
      <c r="D51" s="23" t="s">
        <v>55</v>
      </c>
      <c r="E51" s="24" t="s">
        <v>39</v>
      </c>
      <c r="F51" s="23">
        <v>6</v>
      </c>
      <c r="G51" s="25">
        <v>1</v>
      </c>
      <c r="H51" s="26"/>
      <c r="I51" s="27">
        <v>12</v>
      </c>
      <c r="J51" s="28">
        <v>2</v>
      </c>
      <c r="K51" s="29"/>
    </row>
    <row r="52" spans="1:11" ht="11.25">
      <c r="A52" s="21"/>
      <c r="B52" s="22"/>
      <c r="C52" s="22"/>
      <c r="D52" s="23" t="s">
        <v>51</v>
      </c>
      <c r="E52" s="24" t="s">
        <v>53</v>
      </c>
      <c r="F52" s="23">
        <v>7</v>
      </c>
      <c r="G52" s="25">
        <v>0</v>
      </c>
      <c r="H52" s="26"/>
      <c r="I52" s="27">
        <v>13</v>
      </c>
      <c r="J52" s="28">
        <v>15</v>
      </c>
      <c r="K52" s="29"/>
    </row>
    <row r="53" spans="1:11" ht="11.25">
      <c r="A53" s="21"/>
      <c r="B53" s="22"/>
      <c r="C53" s="22"/>
      <c r="D53" s="23" t="s">
        <v>51</v>
      </c>
      <c r="E53" s="24" t="s">
        <v>55</v>
      </c>
      <c r="F53" s="23">
        <v>2</v>
      </c>
      <c r="G53" s="25">
        <v>1</v>
      </c>
      <c r="H53" s="26"/>
      <c r="I53" s="27">
        <v>13</v>
      </c>
      <c r="J53" s="28">
        <v>12</v>
      </c>
      <c r="K53" s="29"/>
    </row>
    <row r="54" spans="1:11" ht="11.25">
      <c r="A54" s="21"/>
      <c r="B54" s="22"/>
      <c r="C54" s="22"/>
      <c r="D54" s="23" t="s">
        <v>40</v>
      </c>
      <c r="E54" s="24" t="s">
        <v>39</v>
      </c>
      <c r="F54" s="23">
        <v>3</v>
      </c>
      <c r="G54" s="25">
        <v>2</v>
      </c>
      <c r="H54" s="26"/>
      <c r="I54" s="27">
        <v>8</v>
      </c>
      <c r="J54" s="28">
        <v>2</v>
      </c>
      <c r="K54" s="29"/>
    </row>
    <row r="55" spans="1:10" ht="11.25">
      <c r="A55" s="9">
        <v>40586</v>
      </c>
      <c r="B55" s="8" t="s">
        <v>55</v>
      </c>
      <c r="C55" s="8" t="s">
        <v>78</v>
      </c>
      <c r="D55" s="10" t="s">
        <v>60</v>
      </c>
      <c r="E55" s="11" t="s">
        <v>55</v>
      </c>
      <c r="F55" s="10">
        <v>5</v>
      </c>
      <c r="G55" s="12">
        <v>1</v>
      </c>
      <c r="I55" s="14">
        <v>3</v>
      </c>
      <c r="J55" s="15">
        <v>12</v>
      </c>
    </row>
    <row r="56" spans="4:10" ht="11.25">
      <c r="D56" s="10" t="s">
        <v>63</v>
      </c>
      <c r="E56" s="11" t="s">
        <v>58</v>
      </c>
      <c r="F56" s="10">
        <v>7</v>
      </c>
      <c r="G56" s="12">
        <v>0</v>
      </c>
      <c r="I56" s="14">
        <v>19</v>
      </c>
      <c r="J56" s="15">
        <v>9</v>
      </c>
    </row>
    <row r="57" spans="4:10" ht="11.25">
      <c r="D57" s="10" t="s">
        <v>60</v>
      </c>
      <c r="E57" s="11" t="s">
        <v>51</v>
      </c>
      <c r="F57" s="10">
        <v>2</v>
      </c>
      <c r="G57" s="12">
        <v>1</v>
      </c>
      <c r="I57" s="14">
        <v>3</v>
      </c>
      <c r="J57" s="15">
        <v>13</v>
      </c>
    </row>
    <row r="58" spans="4:10" ht="11.25">
      <c r="D58" s="10" t="s">
        <v>55</v>
      </c>
      <c r="E58" s="11" t="s">
        <v>58</v>
      </c>
      <c r="F58" s="10">
        <v>6</v>
      </c>
      <c r="G58" s="12">
        <v>0</v>
      </c>
      <c r="I58" s="14">
        <v>12</v>
      </c>
      <c r="J58" s="15">
        <v>9</v>
      </c>
    </row>
    <row r="59" spans="4:10" ht="11.25">
      <c r="D59" s="10" t="s">
        <v>60</v>
      </c>
      <c r="E59" s="11" t="s">
        <v>63</v>
      </c>
      <c r="F59" s="10">
        <v>2</v>
      </c>
      <c r="G59" s="12">
        <v>1</v>
      </c>
      <c r="I59" s="14">
        <v>3</v>
      </c>
      <c r="J59" s="15">
        <v>19</v>
      </c>
    </row>
    <row r="60" spans="4:11" ht="11.25">
      <c r="D60" s="10" t="s">
        <v>51</v>
      </c>
      <c r="E60" s="11" t="s">
        <v>55</v>
      </c>
      <c r="F60" s="10">
        <v>3</v>
      </c>
      <c r="G60" s="12">
        <v>2</v>
      </c>
      <c r="H60" s="13">
        <v>1</v>
      </c>
      <c r="I60" s="14">
        <v>13</v>
      </c>
      <c r="J60" s="15">
        <v>12</v>
      </c>
      <c r="K60" s="16">
        <v>12</v>
      </c>
    </row>
    <row r="61" spans="4:10" ht="11.25">
      <c r="D61" s="10" t="s">
        <v>60</v>
      </c>
      <c r="E61" s="11" t="s">
        <v>58</v>
      </c>
      <c r="F61" s="10">
        <v>6</v>
      </c>
      <c r="G61" s="12">
        <v>0</v>
      </c>
      <c r="I61" s="14">
        <v>3</v>
      </c>
      <c r="J61" s="15">
        <v>9</v>
      </c>
    </row>
    <row r="62" spans="4:10" ht="11.25">
      <c r="D62" s="10" t="s">
        <v>51</v>
      </c>
      <c r="E62" s="11" t="s">
        <v>63</v>
      </c>
      <c r="F62" s="10">
        <v>4</v>
      </c>
      <c r="G62" s="12">
        <v>0</v>
      </c>
      <c r="I62" s="14">
        <v>13</v>
      </c>
      <c r="J62" s="15">
        <v>19</v>
      </c>
    </row>
    <row r="63" spans="4:10" ht="11.25">
      <c r="D63" s="10" t="s">
        <v>55</v>
      </c>
      <c r="E63" s="11" t="s">
        <v>63</v>
      </c>
      <c r="F63" s="10">
        <v>3</v>
      </c>
      <c r="G63" s="12">
        <v>1</v>
      </c>
      <c r="I63" s="14">
        <v>12</v>
      </c>
      <c r="J63" s="15">
        <v>19</v>
      </c>
    </row>
    <row r="64" spans="4:10" ht="11.25">
      <c r="D64" s="10" t="s">
        <v>51</v>
      </c>
      <c r="E64" s="11" t="s">
        <v>58</v>
      </c>
      <c r="F64" s="10">
        <v>2</v>
      </c>
      <c r="G64" s="12">
        <v>0</v>
      </c>
      <c r="I64" s="14">
        <v>13</v>
      </c>
      <c r="J64" s="15">
        <v>9</v>
      </c>
    </row>
    <row r="65" spans="1:11" ht="11.25">
      <c r="A65" s="21">
        <v>40586</v>
      </c>
      <c r="B65" s="22" t="s">
        <v>54</v>
      </c>
      <c r="C65" s="22" t="s">
        <v>43</v>
      </c>
      <c r="D65" s="23" t="s">
        <v>79</v>
      </c>
      <c r="E65" s="24" t="s">
        <v>54</v>
      </c>
      <c r="F65" s="23">
        <v>10</v>
      </c>
      <c r="G65" s="25">
        <v>0</v>
      </c>
      <c r="H65" s="26"/>
      <c r="I65" s="27">
        <v>4</v>
      </c>
      <c r="J65" s="28">
        <v>16</v>
      </c>
      <c r="K65" s="29"/>
    </row>
    <row r="66" spans="1:10" ht="11.25">
      <c r="A66" s="9">
        <v>40593</v>
      </c>
      <c r="B66" s="8" t="s">
        <v>60</v>
      </c>
      <c r="C66" s="8" t="s">
        <v>80</v>
      </c>
      <c r="D66" s="10" t="s">
        <v>66</v>
      </c>
      <c r="E66" s="11" t="s">
        <v>69</v>
      </c>
      <c r="F66" s="10">
        <v>7</v>
      </c>
      <c r="G66" s="12">
        <v>0</v>
      </c>
      <c r="I66" s="14">
        <v>51</v>
      </c>
      <c r="J66" s="15">
        <v>54</v>
      </c>
    </row>
    <row r="67" spans="4:10" ht="11.25">
      <c r="D67" s="10" t="s">
        <v>66</v>
      </c>
      <c r="E67" s="11" t="s">
        <v>69</v>
      </c>
      <c r="F67" s="10">
        <v>4</v>
      </c>
      <c r="G67" s="12">
        <v>1</v>
      </c>
      <c r="I67" s="14">
        <v>51</v>
      </c>
      <c r="J67" s="15">
        <v>54</v>
      </c>
    </row>
    <row r="68" spans="1:11" ht="11.25">
      <c r="A68" s="21">
        <v>40594</v>
      </c>
      <c r="B68" s="22" t="s">
        <v>38</v>
      </c>
      <c r="C68" s="22" t="s">
        <v>43</v>
      </c>
      <c r="D68" s="23" t="s">
        <v>38</v>
      </c>
      <c r="E68" s="24" t="s">
        <v>57</v>
      </c>
      <c r="F68" s="23">
        <v>7</v>
      </c>
      <c r="G68" s="25">
        <v>0</v>
      </c>
      <c r="H68" s="26"/>
      <c r="I68" s="27">
        <v>6</v>
      </c>
      <c r="J68" s="28">
        <v>10</v>
      </c>
      <c r="K68" s="29"/>
    </row>
    <row r="69" spans="1:10" ht="11.25">
      <c r="A69" s="9">
        <v>40598</v>
      </c>
      <c r="B69" s="8" t="s">
        <v>82</v>
      </c>
      <c r="C69" s="8" t="s">
        <v>83</v>
      </c>
      <c r="D69" s="10" t="s">
        <v>45</v>
      </c>
      <c r="E69" s="11" t="s">
        <v>38</v>
      </c>
      <c r="F69" s="10">
        <v>3</v>
      </c>
      <c r="G69" s="12">
        <v>2</v>
      </c>
      <c r="I69" s="14">
        <v>7</v>
      </c>
      <c r="J69" s="15">
        <v>6</v>
      </c>
    </row>
    <row r="72" spans="5:9" ht="11.25">
      <c r="E72" s="20"/>
      <c r="F72" s="42" t="s">
        <v>87</v>
      </c>
      <c r="G72" s="43" t="s">
        <v>88</v>
      </c>
      <c r="H72" s="44" t="s">
        <v>34</v>
      </c>
      <c r="I72" s="15"/>
    </row>
    <row r="73" spans="5:9" ht="11.25">
      <c r="E73" s="20"/>
      <c r="F73" s="45">
        <f>SUM(F2:F69)</f>
        <v>310</v>
      </c>
      <c r="G73" s="46">
        <f>SUM(G2:G69)</f>
        <v>53</v>
      </c>
      <c r="H73" s="47">
        <f>SUM(H2:H69)</f>
        <v>2</v>
      </c>
      <c r="I73" s="1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 Gaming,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Zigmas Maloni</dc:creator>
  <cp:keywords/>
  <dc:description/>
  <cp:lastModifiedBy>Zigmas Maloni</cp:lastModifiedBy>
  <dcterms:created xsi:type="dcterms:W3CDTF">2011-02-27T11:03:54Z</dcterms:created>
  <dcterms:modified xsi:type="dcterms:W3CDTF">2011-02-27T15:36:01Z</dcterms:modified>
  <cp:category/>
  <cp:version/>
  <cp:contentType/>
  <cp:contentStatus/>
</cp:coreProperties>
</file>